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835" windowHeight="9240"/>
  </bookViews>
  <sheets>
    <sheet name="Приложени 1 " sheetId="3" r:id="rId1"/>
    <sheet name="Приложение 1 (пример)" sheetId="4" r:id="rId2"/>
  </sheets>
  <calcPr calcId="144525" refMode="R1C1"/>
</workbook>
</file>

<file path=xl/calcChain.xml><?xml version="1.0" encoding="utf-8"?>
<calcChain xmlns="http://schemas.openxmlformats.org/spreadsheetml/2006/main">
  <c r="O13" i="4" l="1"/>
  <c r="O14" i="4"/>
  <c r="O15" i="4"/>
  <c r="O16" i="4"/>
  <c r="Q16" i="4"/>
  <c r="S16" i="4"/>
  <c r="T16" i="4"/>
  <c r="T17" i="4" s="1"/>
  <c r="U17" i="4" s="1"/>
  <c r="L17" i="4"/>
  <c r="N17" i="4"/>
  <c r="Q17" i="4"/>
  <c r="S17" i="4"/>
  <c r="O17" i="4" l="1"/>
  <c r="V17" i="4"/>
  <c r="Y17" i="4" s="1"/>
  <c r="S17" i="3"/>
  <c r="Q17" i="3"/>
  <c r="N17" i="3"/>
  <c r="U17" i="3" s="1"/>
  <c r="L17" i="3"/>
  <c r="T17" i="3"/>
  <c r="O17" i="3"/>
  <c r="W17" i="4" l="1"/>
  <c r="V17" i="3"/>
  <c r="Y17" i="3" s="1"/>
  <c r="X17" i="4" l="1"/>
  <c r="Z17" i="4"/>
  <c r="W17" i="3"/>
  <c r="Z17" i="3"/>
  <c r="X17" i="3"/>
</calcChain>
</file>

<file path=xl/sharedStrings.xml><?xml version="1.0" encoding="utf-8"?>
<sst xmlns="http://schemas.openxmlformats.org/spreadsheetml/2006/main" count="180" uniqueCount="93">
  <si>
    <t>№ р/т</t>
  </si>
  <si>
    <t>7</t>
  </si>
  <si>
    <t>8</t>
  </si>
  <si>
    <t>9</t>
  </si>
  <si>
    <t>10</t>
  </si>
  <si>
    <t>11</t>
  </si>
  <si>
    <t>12</t>
  </si>
  <si>
    <t>13</t>
  </si>
  <si>
    <t>14</t>
  </si>
  <si>
    <t>15=12+14</t>
  </si>
  <si>
    <t>16</t>
  </si>
  <si>
    <t>17</t>
  </si>
  <si>
    <t>18</t>
  </si>
  <si>
    <t>19</t>
  </si>
  <si>
    <t>20=17+19</t>
  </si>
  <si>
    <t>21=14+20</t>
  </si>
  <si>
    <t>22</t>
  </si>
  <si>
    <t>23</t>
  </si>
  <si>
    <t>24</t>
  </si>
  <si>
    <t>25</t>
  </si>
  <si>
    <t>26=23-25</t>
  </si>
  <si>
    <t>27</t>
  </si>
  <si>
    <t>28</t>
  </si>
  <si>
    <t>ХХХ</t>
  </si>
  <si>
    <t>__________________________</t>
  </si>
  <si>
    <t>_____________________</t>
  </si>
  <si>
    <t xml:space="preserve">Телефон: </t>
  </si>
  <si>
    <t>___________________________</t>
  </si>
  <si>
    <t>Наименование кредитной организации  _____________________________________</t>
  </si>
  <si>
    <t xml:space="preserve">Полные Фамилия, Имя и Отчество вкладчика </t>
  </si>
  <si>
    <t xml:space="preserve">                                                                                                     "Сведения о сбережениях физических лиц в кредитной организации, подлежащих страховому возмещению" </t>
  </si>
  <si>
    <t xml:space="preserve">по состоянию на  "____" ______________20___ г. </t>
  </si>
  <si>
    <t xml:space="preserve">№ документа удостоверяющего личность </t>
  </si>
  <si>
    <t>дата выдачи, кем выдан</t>
  </si>
  <si>
    <t>ИНН</t>
  </si>
  <si>
    <t>Адрес местожительства вкладчика, номер телефона</t>
  </si>
  <si>
    <t xml:space="preserve">Вид валюты депозита, встречных требований </t>
  </si>
  <si>
    <t>Номер балансового счета</t>
  </si>
  <si>
    <t xml:space="preserve">Номер лицевого счета вклада, картсчета, ссудной задолженности, начисленных процентов по вкладу, начисленных процентов по ссудной задолженности   </t>
  </si>
  <si>
    <t xml:space="preserve">Сумма внесенного вклада, а также сумма начисленных процентов по вкладу </t>
  </si>
  <si>
    <t>Сумма текущего остатка по вкладу в валюте вклада</t>
  </si>
  <si>
    <t>Сумма текущего остатка вклада в эквиваленте сомони</t>
  </si>
  <si>
    <t>Сумма начисленных поцентов в валюте вклада</t>
  </si>
  <si>
    <t>Сумма начисленных процентов по вкладу в эквиваленте сомони</t>
  </si>
  <si>
    <t>Всего в эквиваленте сомони</t>
  </si>
  <si>
    <t>Сумма встречных требований крединой организации к вкладчику</t>
  </si>
  <si>
    <t xml:space="preserve">Остаток обязательств/требований кредитной организации к вкладчику по резултатам взаимозачета </t>
  </si>
  <si>
    <t xml:space="preserve">Сумма остатка по начисленным процентам в эквиваленте сомони по результатам взаимозачета </t>
  </si>
  <si>
    <t xml:space="preserve">Сумма остатка по основному долгу в эквиваленте сомони по результатам взаимозачета </t>
  </si>
  <si>
    <t xml:space="preserve">Остаток обязательств кредитной организации перед вкладчиком по резултаттам взаимозачета в эквиваленте сомони </t>
  </si>
  <si>
    <t xml:space="preserve">Сумма страхового возмещения вкладчику в соответствии с Законом РТ "О страховании сбережений физических лиц" в сомони </t>
  </si>
  <si>
    <t>Остаток по вкладам, с учетом начисленных процентов после выплаты суммы страхового возмещения в эквиваленте сомони</t>
  </si>
  <si>
    <t xml:space="preserve">Сбережения которые в соответствии с статьей 24 Закона РТ "О страховании сбережений физических лиц" не подлежать возмещению </t>
  </si>
  <si>
    <t>Место расположения структурного подразделения кредитной организации (головной офис, филиал, ЦБО)</t>
  </si>
  <si>
    <t>Всего</t>
  </si>
  <si>
    <t xml:space="preserve">Итого по вкладчику </t>
  </si>
  <si>
    <t>Председатель Правления  ___________________</t>
  </si>
  <si>
    <t>Главный бухгалтер</t>
  </si>
  <si>
    <t>М.П.</t>
  </si>
  <si>
    <t xml:space="preserve">Испольнител: </t>
  </si>
  <si>
    <t>Дата: "____" _____________ 20___ г.</t>
  </si>
  <si>
    <t>Документ, удостоверяющий личность</t>
  </si>
  <si>
    <t xml:space="preserve">Приложение 1 к Порядку ведения учета застрахованных сбережений в кредитных организациях </t>
  </si>
  <si>
    <t xml:space="preserve">Номер банковского договора (сбережения, картсчета и пр.) договора кредита, дата заключения договора  </t>
  </si>
  <si>
    <t xml:space="preserve">Сумма остатка требований кредитной организации по основному долгу в валюте требования </t>
  </si>
  <si>
    <t xml:space="preserve">Сумма остатка требований кредитной организации по основному долгу в эквиваленте сомони  </t>
  </si>
  <si>
    <t>Сумма требований кредитной организации по начисленным процентам в валюте требования</t>
  </si>
  <si>
    <t xml:space="preserve">Сумма требований кредитной организации по начисленным процентам в эквиваленте сомони </t>
  </si>
  <si>
    <t>Всего сумма встречных требований кредитной организации в эквиваленте сомони</t>
  </si>
  <si>
    <t xml:space="preserve">Всего по остатку обязательств/требований кредитной организации в эквиваленте сомони </t>
  </si>
  <si>
    <t>Головной офис</t>
  </si>
  <si>
    <t xml:space="preserve">Итого по вкладчику Сафаров Джафар Сафарович </t>
  </si>
  <si>
    <t>Филиали района Шохмансур</t>
  </si>
  <si>
    <t>10915</t>
  </si>
  <si>
    <t>USD</t>
  </si>
  <si>
    <t>Договор кредита №474 от 10.02.2016</t>
  </si>
  <si>
    <t xml:space="preserve">р. Рудаки, п.Сомониён, х.25 </t>
  </si>
  <si>
    <t>025347291</t>
  </si>
  <si>
    <t xml:space="preserve">19.08.2002 МВД РТ </t>
  </si>
  <si>
    <t xml:space="preserve">Сафаров Джафар Сафарович </t>
  </si>
  <si>
    <t>20222</t>
  </si>
  <si>
    <t>EUR</t>
  </si>
  <si>
    <t>Договор депозита №87 от 10.02.2016</t>
  </si>
  <si>
    <t xml:space="preserve">23.02.2012 МИД РТ </t>
  </si>
  <si>
    <t>20218</t>
  </si>
  <si>
    <t>Договор депозита №51 от 10.02.2016</t>
  </si>
  <si>
    <t xml:space="preserve">Сафаров Ҷафар Сафарович </t>
  </si>
  <si>
    <t>Филиал района Сино</t>
  </si>
  <si>
    <t>20216</t>
  </si>
  <si>
    <t>TJS</t>
  </si>
  <si>
    <t>Договор депозита №50 от 10.02.2016</t>
  </si>
  <si>
    <t>Сафарзода Джафар</t>
  </si>
  <si>
    <t>Пример: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</si>
</sst>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wrapText="1"/>
    </xf>
    <xf numFmtId="4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workbookViewId="0"/>
  </sheetViews>
  <sheetFormatPr defaultRowHeight="12.75" x14ac:dyDescent="0.2"/>
  <cols>
    <col min="1" max="1" width="4.85546875" style="2" customWidth="1"/>
    <col min="2" max="2" width="16.7109375" style="2" customWidth="1"/>
    <col min="3" max="3" width="11.140625" style="3" customWidth="1"/>
    <col min="4" max="4" width="12.140625" style="3" customWidth="1"/>
    <col min="5" max="5" width="12" style="3" customWidth="1"/>
    <col min="6" max="6" width="15.85546875" style="2" customWidth="1"/>
    <col min="7" max="7" width="16.140625" style="2" customWidth="1"/>
    <col min="8" max="8" width="12.85546875" style="2" customWidth="1"/>
    <col min="9" max="9" width="12.28515625" style="2" customWidth="1"/>
    <col min="10" max="10" width="21.140625" style="2" customWidth="1"/>
    <col min="11" max="12" width="13.5703125" style="2" customWidth="1"/>
    <col min="13" max="14" width="14.42578125" style="2" customWidth="1"/>
    <col min="15" max="15" width="10.5703125" style="2" customWidth="1"/>
    <col min="16" max="18" width="13.42578125" style="2" customWidth="1"/>
    <col min="19" max="19" width="13.7109375" style="2" customWidth="1"/>
    <col min="20" max="20" width="10.5703125" style="2" customWidth="1"/>
    <col min="21" max="21" width="17.5703125" style="2" customWidth="1"/>
    <col min="22" max="22" width="18.85546875" style="2" customWidth="1"/>
    <col min="23" max="23" width="15.85546875" style="2" customWidth="1"/>
    <col min="24" max="24" width="18.28515625" style="2" customWidth="1"/>
    <col min="25" max="25" width="18" style="2" customWidth="1"/>
    <col min="26" max="26" width="15.28515625" style="2" customWidth="1"/>
    <col min="27" max="27" width="16.28515625" style="2" customWidth="1"/>
    <col min="28" max="28" width="14.28515625" style="2" customWidth="1"/>
    <col min="29" max="16384" width="9.140625" style="2"/>
  </cols>
  <sheetData>
    <row r="1" spans="1:28" ht="43.5" customHeight="1" x14ac:dyDescent="0.25">
      <c r="M1" s="45" t="s">
        <v>62</v>
      </c>
      <c r="N1" s="46"/>
      <c r="O1" s="46"/>
    </row>
    <row r="2" spans="1:28" ht="15" customHeight="1" x14ac:dyDescent="0.25">
      <c r="A2" s="1" t="s">
        <v>28</v>
      </c>
      <c r="D2" s="4"/>
      <c r="X2" s="5"/>
      <c r="Y2" s="6"/>
    </row>
    <row r="3" spans="1:28" ht="15.75" x14ac:dyDescent="0.25">
      <c r="D3" s="7"/>
      <c r="X3" s="5"/>
    </row>
    <row r="4" spans="1:28" x14ac:dyDescent="0.2">
      <c r="C4" s="8"/>
    </row>
    <row r="5" spans="1:28" ht="15.75" x14ac:dyDescent="0.25">
      <c r="A5" s="1" t="s">
        <v>30</v>
      </c>
      <c r="C5" s="10"/>
      <c r="F5" s="35"/>
      <c r="G5" s="35"/>
      <c r="H5" s="35"/>
    </row>
    <row r="6" spans="1:28" ht="21.75" customHeight="1" x14ac:dyDescent="0.25">
      <c r="A6" s="9"/>
      <c r="C6" s="10"/>
      <c r="D6" s="9"/>
      <c r="E6" s="9"/>
      <c r="F6" s="35"/>
      <c r="G6" s="35"/>
      <c r="H6" s="1" t="s">
        <v>31</v>
      </c>
    </row>
    <row r="7" spans="1:28" ht="15.75" x14ac:dyDescent="0.25">
      <c r="A7" s="9"/>
      <c r="C7" s="10"/>
    </row>
    <row r="8" spans="1:28" x14ac:dyDescent="0.2">
      <c r="C8" s="10"/>
      <c r="E8" s="11"/>
    </row>
    <row r="9" spans="1:28" ht="46.5" customHeight="1" x14ac:dyDescent="0.2">
      <c r="A9" s="40" t="s">
        <v>0</v>
      </c>
      <c r="B9" s="48" t="s">
        <v>29</v>
      </c>
      <c r="C9" s="40" t="s">
        <v>61</v>
      </c>
      <c r="D9" s="40"/>
      <c r="E9" s="40" t="s">
        <v>34</v>
      </c>
      <c r="F9" s="40" t="s">
        <v>35</v>
      </c>
      <c r="G9" s="40" t="s">
        <v>63</v>
      </c>
      <c r="H9" s="40" t="s">
        <v>36</v>
      </c>
      <c r="I9" s="40" t="s">
        <v>37</v>
      </c>
      <c r="J9" s="40" t="s">
        <v>38</v>
      </c>
      <c r="K9" s="40" t="s">
        <v>39</v>
      </c>
      <c r="L9" s="40"/>
      <c r="M9" s="40"/>
      <c r="N9" s="40"/>
      <c r="O9" s="41"/>
      <c r="P9" s="40" t="s">
        <v>45</v>
      </c>
      <c r="Q9" s="40"/>
      <c r="R9" s="40"/>
      <c r="S9" s="40"/>
      <c r="T9" s="41"/>
      <c r="U9" s="42" t="s">
        <v>46</v>
      </c>
      <c r="V9" s="43"/>
      <c r="W9" s="44"/>
      <c r="X9" s="40" t="s">
        <v>49</v>
      </c>
      <c r="Y9" s="40" t="s">
        <v>50</v>
      </c>
      <c r="Z9" s="40" t="s">
        <v>51</v>
      </c>
      <c r="AA9" s="40" t="s">
        <v>52</v>
      </c>
      <c r="AB9" s="40" t="s">
        <v>53</v>
      </c>
    </row>
    <row r="10" spans="1:28" ht="118.5" customHeight="1" x14ac:dyDescent="0.2">
      <c r="A10" s="47"/>
      <c r="B10" s="49"/>
      <c r="C10" s="37" t="s">
        <v>32</v>
      </c>
      <c r="D10" s="37" t="s">
        <v>33</v>
      </c>
      <c r="E10" s="40"/>
      <c r="F10" s="40"/>
      <c r="G10" s="40"/>
      <c r="H10" s="40"/>
      <c r="I10" s="40"/>
      <c r="J10" s="40"/>
      <c r="K10" s="37" t="s">
        <v>40</v>
      </c>
      <c r="L10" s="37" t="s">
        <v>41</v>
      </c>
      <c r="M10" s="37" t="s">
        <v>42</v>
      </c>
      <c r="N10" s="37" t="s">
        <v>43</v>
      </c>
      <c r="O10" s="37" t="s">
        <v>44</v>
      </c>
      <c r="P10" s="37" t="s">
        <v>64</v>
      </c>
      <c r="Q10" s="37" t="s">
        <v>65</v>
      </c>
      <c r="R10" s="37" t="s">
        <v>66</v>
      </c>
      <c r="S10" s="37" t="s">
        <v>67</v>
      </c>
      <c r="T10" s="37" t="s">
        <v>68</v>
      </c>
      <c r="U10" s="37" t="s">
        <v>47</v>
      </c>
      <c r="V10" s="37" t="s">
        <v>48</v>
      </c>
      <c r="W10" s="37" t="s">
        <v>69</v>
      </c>
      <c r="X10" s="40"/>
      <c r="Y10" s="40"/>
      <c r="Z10" s="40"/>
      <c r="AA10" s="40"/>
      <c r="AB10" s="40"/>
    </row>
    <row r="11" spans="1:28" x14ac:dyDescent="0.2">
      <c r="A11" s="13">
        <v>1</v>
      </c>
      <c r="B11" s="14">
        <v>2</v>
      </c>
      <c r="C11" s="13">
        <v>3</v>
      </c>
      <c r="D11" s="13">
        <v>4</v>
      </c>
      <c r="E11" s="13">
        <v>5</v>
      </c>
      <c r="F11" s="13">
        <v>6</v>
      </c>
      <c r="G11" s="13" t="s">
        <v>1</v>
      </c>
      <c r="H11" s="13" t="s">
        <v>2</v>
      </c>
      <c r="I11" s="13" t="s">
        <v>3</v>
      </c>
      <c r="J11" s="13" t="s">
        <v>4</v>
      </c>
      <c r="K11" s="13" t="s">
        <v>5</v>
      </c>
      <c r="L11" s="13" t="s">
        <v>6</v>
      </c>
      <c r="M11" s="13" t="s">
        <v>7</v>
      </c>
      <c r="N11" s="13" t="s">
        <v>8</v>
      </c>
      <c r="O11" s="13" t="s">
        <v>9</v>
      </c>
      <c r="P11" s="13" t="s">
        <v>10</v>
      </c>
      <c r="Q11" s="13" t="s">
        <v>11</v>
      </c>
      <c r="R11" s="13" t="s">
        <v>12</v>
      </c>
      <c r="S11" s="13" t="s">
        <v>13</v>
      </c>
      <c r="T11" s="13" t="s">
        <v>14</v>
      </c>
      <c r="U11" s="13" t="s">
        <v>15</v>
      </c>
      <c r="V11" s="13" t="s">
        <v>16</v>
      </c>
      <c r="W11" s="13" t="s">
        <v>17</v>
      </c>
      <c r="X11" s="13" t="s">
        <v>18</v>
      </c>
      <c r="Y11" s="13" t="s">
        <v>19</v>
      </c>
      <c r="Z11" s="13" t="s">
        <v>20</v>
      </c>
      <c r="AA11" s="13" t="s">
        <v>21</v>
      </c>
      <c r="AB11" s="13" t="s">
        <v>22</v>
      </c>
    </row>
    <row r="12" spans="1:28" ht="13.5" x14ac:dyDescent="0.25">
      <c r="A12" s="15"/>
      <c r="B12" s="16"/>
      <c r="C12" s="17"/>
      <c r="D12" s="17"/>
      <c r="E12" s="17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x14ac:dyDescent="0.2">
      <c r="A13" s="18"/>
      <c r="B13" s="19"/>
      <c r="C13" s="20"/>
      <c r="D13" s="12"/>
      <c r="E13" s="21"/>
      <c r="F13" s="12"/>
      <c r="G13" s="12"/>
      <c r="H13" s="21"/>
      <c r="I13" s="21"/>
      <c r="J13" s="15"/>
      <c r="K13" s="22"/>
      <c r="L13" s="23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5"/>
      <c r="Z13" s="24"/>
      <c r="AA13" s="26"/>
      <c r="AB13" s="27"/>
    </row>
    <row r="14" spans="1:28" x14ac:dyDescent="0.2">
      <c r="A14" s="18"/>
      <c r="B14" s="19"/>
      <c r="C14" s="20"/>
      <c r="D14" s="12"/>
      <c r="E14" s="21"/>
      <c r="F14" s="12"/>
      <c r="G14" s="12"/>
      <c r="H14" s="21"/>
      <c r="I14" s="21"/>
      <c r="J14" s="15"/>
      <c r="K14" s="22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5"/>
      <c r="Z14" s="24"/>
      <c r="AA14" s="26"/>
      <c r="AB14" s="27"/>
    </row>
    <row r="15" spans="1:28" x14ac:dyDescent="0.2">
      <c r="A15" s="18"/>
      <c r="B15" s="19"/>
      <c r="C15" s="20"/>
      <c r="D15" s="12"/>
      <c r="E15" s="21"/>
      <c r="F15" s="12"/>
      <c r="G15" s="12"/>
      <c r="H15" s="21"/>
      <c r="I15" s="21"/>
      <c r="J15" s="15"/>
      <c r="K15" s="22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24"/>
      <c r="AA15" s="25"/>
      <c r="AB15" s="27"/>
    </row>
    <row r="16" spans="1:28" x14ac:dyDescent="0.2">
      <c r="A16" s="18"/>
      <c r="B16" s="19"/>
      <c r="C16" s="20"/>
      <c r="D16" s="12"/>
      <c r="E16" s="21"/>
      <c r="F16" s="12"/>
      <c r="G16" s="12"/>
      <c r="H16" s="21"/>
      <c r="I16" s="21"/>
      <c r="J16" s="15"/>
      <c r="K16" s="22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6"/>
      <c r="AB16" s="27"/>
    </row>
    <row r="17" spans="1:28" ht="28.5" customHeight="1" x14ac:dyDescent="0.2">
      <c r="A17" s="18"/>
      <c r="B17" s="28" t="s">
        <v>55</v>
      </c>
      <c r="C17" s="20"/>
      <c r="D17" s="12"/>
      <c r="E17" s="21"/>
      <c r="F17" s="15"/>
      <c r="G17" s="15"/>
      <c r="H17" s="15"/>
      <c r="I17" s="15"/>
      <c r="J17" s="15"/>
      <c r="K17" s="29" t="s">
        <v>23</v>
      </c>
      <c r="L17" s="29">
        <f>SUM(L13:L16)</f>
        <v>0</v>
      </c>
      <c r="M17" s="29" t="s">
        <v>23</v>
      </c>
      <c r="N17" s="29">
        <f>SUM(N13:N16)</f>
        <v>0</v>
      </c>
      <c r="O17" s="29">
        <f>SUM(O13:O16)</f>
        <v>0</v>
      </c>
      <c r="P17" s="29" t="s">
        <v>23</v>
      </c>
      <c r="Q17" s="29">
        <f>SUM(Q13:Q16)</f>
        <v>0</v>
      </c>
      <c r="R17" s="29" t="s">
        <v>23</v>
      </c>
      <c r="S17" s="29">
        <f>SUM(S13:S16)</f>
        <v>0</v>
      </c>
      <c r="T17" s="29">
        <f>SUM(T13:T16)</f>
        <v>0</v>
      </c>
      <c r="U17" s="29">
        <f>N17+T17</f>
        <v>0</v>
      </c>
      <c r="V17" s="29">
        <f>IF(U17&gt;=0,L17,L17+U17)</f>
        <v>0</v>
      </c>
      <c r="W17" s="29">
        <f>IF(U17&gt;=0,U17+V17,V17)</f>
        <v>0</v>
      </c>
      <c r="X17" s="30">
        <f>IF(W17&gt;=0,W17,0)</f>
        <v>0</v>
      </c>
      <c r="Y17" s="30">
        <f>IF(OR($B17&lt;&gt;"Ҷамъ аз рӯи пасандоздори "&amp;$B16,VALUE($V17)&lt;=0), 0, IF(IF(IF(SUMIFS($L:$L,$A:$A,$A17,$I:$I,"=2*",$H:$H,"=TJS")&gt;25000,25000,SUMIFS($L:$L,$A:$A,$A17,$I:$I,"=2*",$H:$H,"=TJS"))&lt;=0,IF(SUMIFS($L:$L,$A:$A,$A17,$I:$I,"=2*",$H:$H,"&lt;&gt;TJS")&gt;17500,17500,SUMIFS($L:$L,$A:$A,$A17,$I:$I,"=2*",$H:$H,"&lt;&gt;TJS")),IF(IF(SUMIFS($L:$L,$A:$A,$A17,$I:$I,"=2*",$H:$H,"=TJS")&gt;25000,25000,SUMIFS($L:$L,$A:$A,$A17,$I:$I,"=2*",$H:$H,"=TJS"))+IF(SUMIFS($L:$L,$A:$A,$A17,$I:$I,"=2*",$H:$H,"&lt;&gt;TJS")&gt;17500,17500,SUMIFS($L:$L,$A:$A,$A17,$I:$I,"=2*",$H:$H,"&lt;&gt;TJS"))&gt;25000, 25000,IF(SUMIFS($L:$L,$A:$A,$A17,$I:$I,"=2*",$H:$H,"=TJS")&gt;25000,25000,SUMIFS($L:$L,$A:$A,$A17,$I:$I,"=2*",$H:$H,"=TJS"))+IF(SUMIFS($L:$L,$A:$A,$A17,$I:$I,"=2*",$H:$H,"&lt;&gt;TJS")&gt;17500,17500,SUMIFS($L:$L,$A:$A,$A17,$I:$I,"=2*",$H:$H,"&lt;&gt;TJS"))))&lt;VALUE($V17), IF(IF(SUMIFS($L:$L,$A:$A,$A17,$I:$I,"=2*",$H:$H,"=TJS")&gt;25000,25000,SUMIFS($L:$L,$A:$A,$A17,$I:$I,"=2*",$H:$H,"=TJS"))&lt;=0,IF(SUMIFS($L:$L,$A:$A,$A17,$I:$I,"=2*",$H:$H,"&lt;&gt;TJS")&gt;17500,17500,SUMIFS($L:$L,$A:$A,$A17,$I:$I,"=2*",$H:$H,"&lt;&gt;TJS")),IF(IF(SUMIFS($L:$L,$A:$A,$A17,$I:$I,"=2*",$H:$H,"=TJS")&gt;25000,25000,SUMIFS($L:$L,$A:$A,$A17,$I:$I,"=2*",$H:$H,"=TJS"))+IF(SUMIFS($L:$L,$A:$A,$A17,$I:$I,"=2*",$H:$H,"&lt;&gt;TJS")&gt;17500,17500,SUMIFS($L:$L,$A:$A,$A17,$I:$I,"=2*",$H:$H,"&lt;&gt;TJS"))&gt;25000, 25000,IF(SUMIFS($L:$L,$A:$A,$A17,$I:$I,"=2*",$H:$H,"=TJS")&gt;25000,25000,SUMIFS($L:$L,$A:$A,$A17,$I:$I,"=2*",$H:$H,"=TJS"))+IF(SUMIFS($L:$L,$A:$A,$A17,$I:$I,"=2*",$H:$H,"&lt;&gt;TJS")&gt;17500,17500,SUMIFS($L:$L,$A:$A,$A17,$I:$I,"=2*",$H:$H,"&lt;&gt;TJS")))),VALUE($V17)))</f>
        <v>0</v>
      </c>
      <c r="Z17" s="30">
        <f>W17-Y17</f>
        <v>0</v>
      </c>
      <c r="AA17" s="26"/>
      <c r="AB17" s="27"/>
    </row>
    <row r="18" spans="1:28" x14ac:dyDescent="0.2">
      <c r="A18" s="15"/>
      <c r="B18" s="31"/>
      <c r="C18" s="17"/>
      <c r="D18" s="17"/>
      <c r="E18" s="17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">
      <c r="A19" s="15"/>
      <c r="B19" s="32" t="s">
        <v>54</v>
      </c>
      <c r="C19" s="17"/>
      <c r="D19" s="17"/>
      <c r="E19" s="1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2" spans="1:28" ht="15" x14ac:dyDescent="0.25">
      <c r="B22" s="5" t="s">
        <v>56</v>
      </c>
      <c r="C22" s="33"/>
      <c r="D22" s="5"/>
      <c r="E22" s="5"/>
      <c r="F22" s="5"/>
      <c r="G22" s="5"/>
      <c r="H22" s="5"/>
      <c r="I22" s="5"/>
      <c r="J22" s="33" t="s">
        <v>59</v>
      </c>
      <c r="K22" s="2" t="s">
        <v>24</v>
      </c>
    </row>
    <row r="23" spans="1:28" ht="15" x14ac:dyDescent="0.25">
      <c r="C23" s="34"/>
      <c r="D23" s="5"/>
      <c r="E23" s="5"/>
      <c r="F23" s="5"/>
      <c r="G23" s="5"/>
      <c r="H23" s="5"/>
      <c r="I23" s="5"/>
      <c r="J23" s="5"/>
    </row>
    <row r="24" spans="1:28" ht="15" x14ac:dyDescent="0.25">
      <c r="B24" s="33" t="s">
        <v>57</v>
      </c>
      <c r="C24" s="33"/>
      <c r="D24" s="5" t="s">
        <v>25</v>
      </c>
      <c r="E24" s="5"/>
      <c r="F24" s="5"/>
      <c r="G24" s="5"/>
      <c r="H24" s="5"/>
      <c r="I24" s="5"/>
      <c r="J24" s="5" t="s">
        <v>26</v>
      </c>
      <c r="K24" s="2" t="s">
        <v>27</v>
      </c>
    </row>
    <row r="25" spans="1:28" ht="15" x14ac:dyDescent="0.25">
      <c r="C25" s="34"/>
      <c r="D25" s="5"/>
      <c r="E25" s="5"/>
      <c r="F25" s="5"/>
      <c r="G25" s="5"/>
      <c r="H25" s="5"/>
      <c r="I25" s="5"/>
      <c r="J25" s="5"/>
    </row>
    <row r="26" spans="1:28" ht="15" x14ac:dyDescent="0.25">
      <c r="B26" s="36" t="s">
        <v>58</v>
      </c>
      <c r="C26" s="33"/>
      <c r="D26" s="5"/>
      <c r="E26" s="5"/>
      <c r="F26" s="5"/>
      <c r="G26" s="5"/>
      <c r="H26" s="5"/>
      <c r="I26" s="5"/>
      <c r="J26" s="5" t="s">
        <v>60</v>
      </c>
    </row>
    <row r="27" spans="1:28" x14ac:dyDescent="0.2">
      <c r="D27" s="2"/>
      <c r="E27" s="2"/>
    </row>
  </sheetData>
  <mergeCells count="18">
    <mergeCell ref="M1:O1"/>
    <mergeCell ref="A9:A10"/>
    <mergeCell ref="B9:B10"/>
    <mergeCell ref="C9:D9"/>
    <mergeCell ref="E9:E10"/>
    <mergeCell ref="F9:F10"/>
    <mergeCell ref="G9:G10"/>
    <mergeCell ref="H9:H10"/>
    <mergeCell ref="I9:I10"/>
    <mergeCell ref="J9:J10"/>
    <mergeCell ref="AA9:AA10"/>
    <mergeCell ref="AB9:AB10"/>
    <mergeCell ref="K9:O9"/>
    <mergeCell ref="P9:T9"/>
    <mergeCell ref="U9:W9"/>
    <mergeCell ref="X9:X10"/>
    <mergeCell ref="Y9:Y10"/>
    <mergeCell ref="Z9:Z10"/>
  </mergeCells>
  <pageMargins left="0.39370078740157483" right="0.19685039370078741" top="0.74803149606299213" bottom="0.51181102362204722" header="0.39370078740157483" footer="0.35433070866141736"/>
  <pageSetup paperSize="9" scale="7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/>
  </sheetViews>
  <sheetFormatPr defaultRowHeight="12.75" x14ac:dyDescent="0.2"/>
  <cols>
    <col min="1" max="1" width="4.85546875" style="2" customWidth="1"/>
    <col min="2" max="2" width="16.7109375" style="2" customWidth="1"/>
    <col min="3" max="3" width="11.140625" style="3" customWidth="1"/>
    <col min="4" max="4" width="12.140625" style="3" customWidth="1"/>
    <col min="5" max="5" width="12" style="3" customWidth="1"/>
    <col min="6" max="6" width="15.85546875" style="2" customWidth="1"/>
    <col min="7" max="7" width="16.140625" style="2" customWidth="1"/>
    <col min="8" max="8" width="12.85546875" style="2" customWidth="1"/>
    <col min="9" max="9" width="12.28515625" style="2" customWidth="1"/>
    <col min="10" max="10" width="21.140625" style="2" customWidth="1"/>
    <col min="11" max="12" width="13.5703125" style="2" customWidth="1"/>
    <col min="13" max="14" width="14.42578125" style="2" customWidth="1"/>
    <col min="15" max="15" width="10.5703125" style="2" customWidth="1"/>
    <col min="16" max="18" width="13.42578125" style="2" customWidth="1"/>
    <col min="19" max="19" width="13.7109375" style="2" customWidth="1"/>
    <col min="20" max="20" width="10.5703125" style="2" customWidth="1"/>
    <col min="21" max="21" width="17.5703125" style="2" customWidth="1"/>
    <col min="22" max="22" width="18.85546875" style="2" customWidth="1"/>
    <col min="23" max="23" width="15.85546875" style="2" customWidth="1"/>
    <col min="24" max="24" width="18.28515625" style="2" customWidth="1"/>
    <col min="25" max="25" width="18" style="2" customWidth="1"/>
    <col min="26" max="26" width="15.28515625" style="2" customWidth="1"/>
    <col min="27" max="27" width="16.28515625" style="2" customWidth="1"/>
    <col min="28" max="28" width="14.28515625" style="2" customWidth="1"/>
    <col min="29" max="16384" width="9.140625" style="2"/>
  </cols>
  <sheetData>
    <row r="1" spans="1:28" ht="43.5" customHeight="1" x14ac:dyDescent="0.25">
      <c r="M1" s="45" t="s">
        <v>62</v>
      </c>
      <c r="N1" s="46"/>
      <c r="O1" s="46"/>
    </row>
    <row r="2" spans="1:28" ht="15" customHeight="1" x14ac:dyDescent="0.25">
      <c r="A2" s="1" t="s">
        <v>28</v>
      </c>
      <c r="D2" s="4"/>
      <c r="X2" s="5"/>
      <c r="Y2" s="6"/>
    </row>
    <row r="3" spans="1:28" ht="15.75" x14ac:dyDescent="0.25">
      <c r="D3" s="7"/>
      <c r="X3" s="5"/>
    </row>
    <row r="4" spans="1:28" x14ac:dyDescent="0.2">
      <c r="C4" s="8"/>
    </row>
    <row r="5" spans="1:28" ht="15.75" x14ac:dyDescent="0.25">
      <c r="A5" s="1" t="s">
        <v>30</v>
      </c>
      <c r="C5" s="10"/>
      <c r="F5" s="35"/>
      <c r="G5" s="35"/>
      <c r="H5" s="35"/>
    </row>
    <row r="6" spans="1:28" ht="21.75" customHeight="1" x14ac:dyDescent="0.25">
      <c r="A6" s="9"/>
      <c r="C6" s="10"/>
      <c r="D6" s="9"/>
      <c r="E6" s="9"/>
      <c r="F6" s="35"/>
      <c r="G6" s="35"/>
      <c r="H6" s="1" t="s">
        <v>31</v>
      </c>
    </row>
    <row r="7" spans="1:28" ht="15.75" x14ac:dyDescent="0.25">
      <c r="A7" s="9"/>
      <c r="C7" s="10"/>
    </row>
    <row r="8" spans="1:28" x14ac:dyDescent="0.2">
      <c r="C8" s="10"/>
      <c r="E8" s="11"/>
    </row>
    <row r="9" spans="1:28" ht="46.5" customHeight="1" x14ac:dyDescent="0.2">
      <c r="A9" s="40" t="s">
        <v>0</v>
      </c>
      <c r="B9" s="48" t="s">
        <v>29</v>
      </c>
      <c r="C9" s="40" t="s">
        <v>61</v>
      </c>
      <c r="D9" s="40"/>
      <c r="E9" s="40" t="s">
        <v>34</v>
      </c>
      <c r="F9" s="40" t="s">
        <v>35</v>
      </c>
      <c r="G9" s="40" t="s">
        <v>63</v>
      </c>
      <c r="H9" s="40" t="s">
        <v>36</v>
      </c>
      <c r="I9" s="40" t="s">
        <v>37</v>
      </c>
      <c r="J9" s="40" t="s">
        <v>38</v>
      </c>
      <c r="K9" s="40" t="s">
        <v>39</v>
      </c>
      <c r="L9" s="40"/>
      <c r="M9" s="40"/>
      <c r="N9" s="40"/>
      <c r="O9" s="41"/>
      <c r="P9" s="40" t="s">
        <v>45</v>
      </c>
      <c r="Q9" s="40"/>
      <c r="R9" s="40"/>
      <c r="S9" s="40"/>
      <c r="T9" s="41"/>
      <c r="U9" s="42" t="s">
        <v>46</v>
      </c>
      <c r="V9" s="43"/>
      <c r="W9" s="44"/>
      <c r="X9" s="40" t="s">
        <v>49</v>
      </c>
      <c r="Y9" s="40" t="s">
        <v>50</v>
      </c>
      <c r="Z9" s="40" t="s">
        <v>51</v>
      </c>
      <c r="AA9" s="40" t="s">
        <v>52</v>
      </c>
      <c r="AB9" s="40" t="s">
        <v>53</v>
      </c>
    </row>
    <row r="10" spans="1:28" ht="118.5" customHeight="1" x14ac:dyDescent="0.2">
      <c r="A10" s="47"/>
      <c r="B10" s="49"/>
      <c r="C10" s="38" t="s">
        <v>32</v>
      </c>
      <c r="D10" s="38" t="s">
        <v>33</v>
      </c>
      <c r="E10" s="40"/>
      <c r="F10" s="40"/>
      <c r="G10" s="40"/>
      <c r="H10" s="40"/>
      <c r="I10" s="40"/>
      <c r="J10" s="40"/>
      <c r="K10" s="38" t="s">
        <v>40</v>
      </c>
      <c r="L10" s="38" t="s">
        <v>41</v>
      </c>
      <c r="M10" s="38" t="s">
        <v>42</v>
      </c>
      <c r="N10" s="38" t="s">
        <v>43</v>
      </c>
      <c r="O10" s="38" t="s">
        <v>44</v>
      </c>
      <c r="P10" s="38" t="s">
        <v>64</v>
      </c>
      <c r="Q10" s="38" t="s">
        <v>65</v>
      </c>
      <c r="R10" s="38" t="s">
        <v>66</v>
      </c>
      <c r="S10" s="38" t="s">
        <v>67</v>
      </c>
      <c r="T10" s="38" t="s">
        <v>68</v>
      </c>
      <c r="U10" s="38" t="s">
        <v>47</v>
      </c>
      <c r="V10" s="38" t="s">
        <v>48</v>
      </c>
      <c r="W10" s="38" t="s">
        <v>69</v>
      </c>
      <c r="X10" s="40"/>
      <c r="Y10" s="40"/>
      <c r="Z10" s="40"/>
      <c r="AA10" s="40"/>
      <c r="AB10" s="40"/>
    </row>
    <row r="11" spans="1:28" x14ac:dyDescent="0.2">
      <c r="A11" s="13">
        <v>1</v>
      </c>
      <c r="B11" s="14">
        <v>2</v>
      </c>
      <c r="C11" s="13">
        <v>3</v>
      </c>
      <c r="D11" s="13">
        <v>4</v>
      </c>
      <c r="E11" s="13">
        <v>5</v>
      </c>
      <c r="F11" s="13">
        <v>6</v>
      </c>
      <c r="G11" s="13" t="s">
        <v>1</v>
      </c>
      <c r="H11" s="13" t="s">
        <v>2</v>
      </c>
      <c r="I11" s="13" t="s">
        <v>3</v>
      </c>
      <c r="J11" s="13" t="s">
        <v>4</v>
      </c>
      <c r="K11" s="13" t="s">
        <v>5</v>
      </c>
      <c r="L11" s="13" t="s">
        <v>6</v>
      </c>
      <c r="M11" s="13" t="s">
        <v>7</v>
      </c>
      <c r="N11" s="13" t="s">
        <v>8</v>
      </c>
      <c r="O11" s="13" t="s">
        <v>9</v>
      </c>
      <c r="P11" s="13" t="s">
        <v>10</v>
      </c>
      <c r="Q11" s="13" t="s">
        <v>11</v>
      </c>
      <c r="R11" s="13" t="s">
        <v>12</v>
      </c>
      <c r="S11" s="13" t="s">
        <v>13</v>
      </c>
      <c r="T11" s="13" t="s">
        <v>14</v>
      </c>
      <c r="U11" s="13" t="s">
        <v>15</v>
      </c>
      <c r="V11" s="13" t="s">
        <v>16</v>
      </c>
      <c r="W11" s="13" t="s">
        <v>17</v>
      </c>
      <c r="X11" s="13" t="s">
        <v>18</v>
      </c>
      <c r="Y11" s="13" t="s">
        <v>19</v>
      </c>
      <c r="Z11" s="13" t="s">
        <v>20</v>
      </c>
      <c r="AA11" s="13" t="s">
        <v>21</v>
      </c>
      <c r="AB11" s="13" t="s">
        <v>22</v>
      </c>
    </row>
    <row r="12" spans="1:28" ht="13.5" x14ac:dyDescent="0.25">
      <c r="A12" s="15"/>
      <c r="B12" s="16" t="s">
        <v>92</v>
      </c>
      <c r="C12" s="39"/>
      <c r="D12" s="39"/>
      <c r="E12" s="3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25.5" x14ac:dyDescent="0.2">
      <c r="A13" s="18">
        <v>1</v>
      </c>
      <c r="B13" s="19" t="s">
        <v>91</v>
      </c>
      <c r="C13" s="20">
        <v>7325896</v>
      </c>
      <c r="D13" s="38" t="s">
        <v>78</v>
      </c>
      <c r="E13" s="21" t="s">
        <v>77</v>
      </c>
      <c r="F13" s="38" t="s">
        <v>76</v>
      </c>
      <c r="G13" s="38" t="s">
        <v>90</v>
      </c>
      <c r="H13" s="21" t="s">
        <v>89</v>
      </c>
      <c r="I13" s="21" t="s">
        <v>88</v>
      </c>
      <c r="J13" s="15"/>
      <c r="K13" s="23">
        <v>10000</v>
      </c>
      <c r="L13" s="23">
        <v>10000</v>
      </c>
      <c r="M13" s="24"/>
      <c r="N13" s="24">
        <v>5000</v>
      </c>
      <c r="O13" s="24">
        <f>L13+N13</f>
        <v>15000</v>
      </c>
      <c r="P13" s="24"/>
      <c r="Q13" s="24"/>
      <c r="R13" s="24"/>
      <c r="S13" s="24"/>
      <c r="T13" s="24"/>
      <c r="U13" s="24"/>
      <c r="V13" s="24"/>
      <c r="W13" s="24"/>
      <c r="X13" s="24"/>
      <c r="Y13" s="25"/>
      <c r="Z13" s="24"/>
      <c r="AA13" s="26"/>
      <c r="AB13" s="27" t="s">
        <v>87</v>
      </c>
    </row>
    <row r="14" spans="1:28" ht="25.5" x14ac:dyDescent="0.2">
      <c r="A14" s="18">
        <v>1</v>
      </c>
      <c r="B14" s="19" t="s">
        <v>86</v>
      </c>
      <c r="C14" s="20">
        <v>7325896</v>
      </c>
      <c r="D14" s="38" t="s">
        <v>78</v>
      </c>
      <c r="E14" s="21" t="s">
        <v>77</v>
      </c>
      <c r="F14" s="38" t="s">
        <v>76</v>
      </c>
      <c r="G14" s="38" t="s">
        <v>85</v>
      </c>
      <c r="H14" s="21" t="s">
        <v>74</v>
      </c>
      <c r="I14" s="21" t="s">
        <v>84</v>
      </c>
      <c r="J14" s="15"/>
      <c r="K14" s="22">
        <v>2000</v>
      </c>
      <c r="L14" s="24">
        <v>15679.6</v>
      </c>
      <c r="M14" s="24">
        <v>100</v>
      </c>
      <c r="N14" s="24">
        <v>783.98</v>
      </c>
      <c r="O14" s="24">
        <f>L14+N14</f>
        <v>16463.580000000002</v>
      </c>
      <c r="P14" s="24"/>
      <c r="Q14" s="24"/>
      <c r="R14" s="24"/>
      <c r="S14" s="24"/>
      <c r="T14" s="24"/>
      <c r="U14" s="24"/>
      <c r="V14" s="24"/>
      <c r="W14" s="24"/>
      <c r="X14" s="24"/>
      <c r="Y14" s="25"/>
      <c r="Z14" s="24"/>
      <c r="AA14" s="26"/>
      <c r="AB14" s="27" t="s">
        <v>70</v>
      </c>
    </row>
    <row r="15" spans="1:28" ht="25.5" x14ac:dyDescent="0.2">
      <c r="A15" s="18">
        <v>1</v>
      </c>
      <c r="B15" s="19" t="s">
        <v>79</v>
      </c>
      <c r="C15" s="20">
        <v>4685124</v>
      </c>
      <c r="D15" s="38" t="s">
        <v>83</v>
      </c>
      <c r="E15" s="21" t="s">
        <v>77</v>
      </c>
      <c r="F15" s="38" t="s">
        <v>76</v>
      </c>
      <c r="G15" s="38" t="s">
        <v>82</v>
      </c>
      <c r="H15" s="21" t="s">
        <v>81</v>
      </c>
      <c r="I15" s="21" t="s">
        <v>80</v>
      </c>
      <c r="J15" s="15"/>
      <c r="K15" s="22">
        <v>500</v>
      </c>
      <c r="L15" s="24">
        <v>4407.1499999999996</v>
      </c>
      <c r="M15" s="24"/>
      <c r="N15" s="24"/>
      <c r="O15" s="24">
        <f>L15+N15</f>
        <v>4407.1499999999996</v>
      </c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24"/>
      <c r="AA15" s="25"/>
      <c r="AB15" s="27" t="s">
        <v>70</v>
      </c>
    </row>
    <row r="16" spans="1:28" ht="25.5" x14ac:dyDescent="0.2">
      <c r="A16" s="18">
        <v>1</v>
      </c>
      <c r="B16" s="19" t="s">
        <v>79</v>
      </c>
      <c r="C16" s="20">
        <v>7325896</v>
      </c>
      <c r="D16" s="38" t="s">
        <v>78</v>
      </c>
      <c r="E16" s="21" t="s">
        <v>77</v>
      </c>
      <c r="F16" s="38" t="s">
        <v>76</v>
      </c>
      <c r="G16" s="38" t="s">
        <v>75</v>
      </c>
      <c r="H16" s="21" t="s">
        <v>74</v>
      </c>
      <c r="I16" s="21" t="s">
        <v>73</v>
      </c>
      <c r="J16" s="15"/>
      <c r="K16" s="22"/>
      <c r="L16" s="24"/>
      <c r="M16" s="24"/>
      <c r="N16" s="24"/>
      <c r="O16" s="24">
        <f>L16+N16</f>
        <v>0</v>
      </c>
      <c r="P16" s="24">
        <v>-1000</v>
      </c>
      <c r="Q16" s="24">
        <f>P16*8.93</f>
        <v>-8930</v>
      </c>
      <c r="R16" s="24">
        <v>-50</v>
      </c>
      <c r="S16" s="24">
        <f>R16*8.93</f>
        <v>-446.5</v>
      </c>
      <c r="T16" s="24">
        <f>Q16+S16</f>
        <v>-9376.5</v>
      </c>
      <c r="U16" s="24"/>
      <c r="V16" s="24"/>
      <c r="W16" s="24"/>
      <c r="X16" s="24"/>
      <c r="Y16" s="24"/>
      <c r="Z16" s="24"/>
      <c r="AA16" s="26"/>
      <c r="AB16" s="27" t="s">
        <v>72</v>
      </c>
    </row>
    <row r="17" spans="1:28" ht="51.75" customHeight="1" x14ac:dyDescent="0.2">
      <c r="A17" s="18">
        <v>1</v>
      </c>
      <c r="B17" s="28" t="s">
        <v>71</v>
      </c>
      <c r="C17" s="20"/>
      <c r="D17" s="38"/>
      <c r="E17" s="21"/>
      <c r="F17" s="15"/>
      <c r="G17" s="15"/>
      <c r="H17" s="15"/>
      <c r="I17" s="15"/>
      <c r="J17" s="15"/>
      <c r="K17" s="29" t="s">
        <v>23</v>
      </c>
      <c r="L17" s="29">
        <f>SUM(L13:L16)</f>
        <v>30086.75</v>
      </c>
      <c r="M17" s="29" t="s">
        <v>23</v>
      </c>
      <c r="N17" s="29">
        <f>SUM(N13:N16)</f>
        <v>5783.98</v>
      </c>
      <c r="O17" s="29">
        <f>SUM(O13:O16)</f>
        <v>35870.730000000003</v>
      </c>
      <c r="P17" s="29" t="s">
        <v>23</v>
      </c>
      <c r="Q17" s="29">
        <f>SUM(Q13:Q16)</f>
        <v>-8930</v>
      </c>
      <c r="R17" s="29" t="s">
        <v>23</v>
      </c>
      <c r="S17" s="29">
        <f>SUM(S13:S16)</f>
        <v>-446.5</v>
      </c>
      <c r="T17" s="29">
        <f>SUM(T13:T16)</f>
        <v>-9376.5</v>
      </c>
      <c r="U17" s="29">
        <f>N17+T17</f>
        <v>-3592.5200000000004</v>
      </c>
      <c r="V17" s="29">
        <f>IF(U17&gt;=0,L17,L17+U17)</f>
        <v>26494.23</v>
      </c>
      <c r="W17" s="29">
        <f>IF(U17&gt;=0,U17+V17,V17)</f>
        <v>26494.23</v>
      </c>
      <c r="X17" s="30">
        <f>IF(W17&gt;=0,W17,0)</f>
        <v>26494.23</v>
      </c>
      <c r="Y17" s="30">
        <f>IF(OR($B17&lt;&gt;"Ҷамъ аз рӯи пасандоздори "&amp;$B16,VALUE($V17)&lt;=0), 0, IF(IF(IF(SUMIFS($L:$L,$A:$A,$A17,$I:$I,"=2*",$H:$H,"=TJS")&gt;25000,25000,SUMIFS($L:$L,$A:$A,$A17,$I:$I,"=2*",$H:$H,"=TJS"))&lt;=0,IF(SUMIFS($L:$L,$A:$A,$A17,$I:$I,"=2*",$H:$H,"&lt;&gt;TJS")&gt;17500,17500,SUMIFS($L:$L,$A:$A,$A17,$I:$I,"=2*",$H:$H,"&lt;&gt;TJS")),IF(IF(SUMIFS($L:$L,$A:$A,$A17,$I:$I,"=2*",$H:$H,"=TJS")&gt;25000,25000,SUMIFS($L:$L,$A:$A,$A17,$I:$I,"=2*",$H:$H,"=TJS"))+IF(SUMIFS($L:$L,$A:$A,$A17,$I:$I,"=2*",$H:$H,"&lt;&gt;TJS")&gt;17500,17500,SUMIFS($L:$L,$A:$A,$A17,$I:$I,"=2*",$H:$H,"&lt;&gt;TJS"))&gt;25000, 25000,IF(SUMIFS($L:$L,$A:$A,$A17,$I:$I,"=2*",$H:$H,"=TJS")&gt;25000,25000,SUMIFS($L:$L,$A:$A,$A17,$I:$I,"=2*",$H:$H,"=TJS"))+IF(SUMIFS($L:$L,$A:$A,$A17,$I:$I,"=2*",$H:$H,"&lt;&gt;TJS")&gt;17500,17500,SUMIFS($L:$L,$A:$A,$A17,$I:$I,"=2*",$H:$H,"&lt;&gt;TJS"))))&lt;VALUE($V17), IF(IF(SUMIFS($L:$L,$A:$A,$A17,$I:$I,"=2*",$H:$H,"=TJS")&gt;25000,25000,SUMIFS($L:$L,$A:$A,$A17,$I:$I,"=2*",$H:$H,"=TJS"))&lt;=0,IF(SUMIFS($L:$L,$A:$A,$A17,$I:$I,"=2*",$H:$H,"&lt;&gt;TJS")&gt;17500,17500,SUMIFS($L:$L,$A:$A,$A17,$I:$I,"=2*",$H:$H,"&lt;&gt;TJS")),IF(IF(SUMIFS($L:$L,$A:$A,$A17,$I:$I,"=2*",$H:$H,"=TJS")&gt;25000,25000,SUMIFS($L:$L,$A:$A,$A17,$I:$I,"=2*",$H:$H,"=TJS"))+IF(SUMIFS($L:$L,$A:$A,$A17,$I:$I,"=2*",$H:$H,"&lt;&gt;TJS")&gt;17500,17500,SUMIFS($L:$L,$A:$A,$A17,$I:$I,"=2*",$H:$H,"&lt;&gt;TJS"))&gt;25000, 25000,IF(SUMIFS($L:$L,$A:$A,$A17,$I:$I,"=2*",$H:$H,"=TJS")&gt;25000,25000,SUMIFS($L:$L,$A:$A,$A17,$I:$I,"=2*",$H:$H,"=TJS"))+IF(SUMIFS($L:$L,$A:$A,$A17,$I:$I,"=2*",$H:$H,"&lt;&gt;TJS")&gt;17500,17500,SUMIFS($L:$L,$A:$A,$A17,$I:$I,"=2*",$H:$H,"&lt;&gt;TJS")))),VALUE($V17)))</f>
        <v>0</v>
      </c>
      <c r="Z17" s="30">
        <f>W17-Y17</f>
        <v>26494.23</v>
      </c>
      <c r="AA17" s="26"/>
      <c r="AB17" s="27" t="s">
        <v>70</v>
      </c>
    </row>
    <row r="18" spans="1:28" x14ac:dyDescent="0.2">
      <c r="A18" s="15"/>
      <c r="B18" s="31"/>
      <c r="C18" s="39"/>
      <c r="D18" s="39"/>
      <c r="E18" s="3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">
      <c r="A19" s="15"/>
      <c r="B19" s="32" t="s">
        <v>54</v>
      </c>
      <c r="C19" s="39"/>
      <c r="D19" s="39"/>
      <c r="E19" s="3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2" spans="1:28" ht="15" x14ac:dyDescent="0.25">
      <c r="B22" s="5" t="s">
        <v>56</v>
      </c>
      <c r="C22" s="33"/>
      <c r="D22" s="5"/>
      <c r="E22" s="5"/>
      <c r="F22" s="5"/>
      <c r="G22" s="5"/>
      <c r="H22" s="5"/>
      <c r="I22" s="5"/>
      <c r="J22" s="33" t="s">
        <v>59</v>
      </c>
      <c r="K22" s="2" t="s">
        <v>24</v>
      </c>
    </row>
    <row r="23" spans="1:28" ht="15" x14ac:dyDescent="0.25">
      <c r="C23" s="34"/>
      <c r="D23" s="5"/>
      <c r="E23" s="5"/>
      <c r="F23" s="5"/>
      <c r="G23" s="5"/>
      <c r="H23" s="5"/>
      <c r="I23" s="5"/>
      <c r="J23" s="5"/>
    </row>
    <row r="24" spans="1:28" ht="15" x14ac:dyDescent="0.25">
      <c r="B24" s="33" t="s">
        <v>57</v>
      </c>
      <c r="C24" s="33"/>
      <c r="D24" s="5" t="s">
        <v>25</v>
      </c>
      <c r="E24" s="5"/>
      <c r="F24" s="5"/>
      <c r="G24" s="5"/>
      <c r="H24" s="5"/>
      <c r="I24" s="5"/>
      <c r="J24" s="5" t="s">
        <v>26</v>
      </c>
      <c r="K24" s="2" t="s">
        <v>27</v>
      </c>
    </row>
    <row r="25" spans="1:28" ht="15" x14ac:dyDescent="0.25">
      <c r="C25" s="34"/>
      <c r="D25" s="5"/>
      <c r="E25" s="5"/>
      <c r="F25" s="5"/>
      <c r="G25" s="5"/>
      <c r="H25" s="5"/>
      <c r="I25" s="5"/>
      <c r="J25" s="5"/>
    </row>
    <row r="26" spans="1:28" ht="15" x14ac:dyDescent="0.25">
      <c r="B26" s="36" t="s">
        <v>58</v>
      </c>
      <c r="C26" s="33"/>
      <c r="D26" s="5"/>
      <c r="E26" s="5"/>
      <c r="F26" s="5"/>
      <c r="G26" s="5"/>
      <c r="H26" s="5"/>
      <c r="I26" s="5"/>
      <c r="J26" s="5" t="s">
        <v>60</v>
      </c>
    </row>
    <row r="27" spans="1:28" x14ac:dyDescent="0.2">
      <c r="D27" s="2"/>
      <c r="E27" s="2"/>
    </row>
  </sheetData>
  <mergeCells count="18">
    <mergeCell ref="Y9:Y10"/>
    <mergeCell ref="Z9:Z10"/>
    <mergeCell ref="AA9:AA10"/>
    <mergeCell ref="AB9:AB10"/>
    <mergeCell ref="M1:O1"/>
    <mergeCell ref="H9:H10"/>
    <mergeCell ref="I9:I10"/>
    <mergeCell ref="J9:J10"/>
    <mergeCell ref="K9:O9"/>
    <mergeCell ref="X9:X10"/>
    <mergeCell ref="P9:T9"/>
    <mergeCell ref="U9:W9"/>
    <mergeCell ref="A9:A10"/>
    <mergeCell ref="B9:B10"/>
    <mergeCell ref="C9:D9"/>
    <mergeCell ref="E9:E10"/>
    <mergeCell ref="F9:F10"/>
    <mergeCell ref="G9:G10"/>
  </mergeCells>
  <pageMargins left="0.39370078740157483" right="0.19685039370078741" top="0.74803149606299213" bottom="0.51181102362204722" header="0.39370078740157483" footer="0.35433070866141736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 1 </vt:lpstr>
      <vt:lpstr>Приложение 1 (пример)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Асадулло</dc:creator>
  <cp:lastModifiedBy>badm</cp:lastModifiedBy>
  <cp:lastPrinted>2018-10-16T05:23:38Z</cp:lastPrinted>
  <dcterms:created xsi:type="dcterms:W3CDTF">2018-08-07T10:52:29Z</dcterms:created>
  <dcterms:modified xsi:type="dcterms:W3CDTF">2018-11-14T09:46:27Z</dcterms:modified>
</cp:coreProperties>
</file>